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M trabajo\HyO\"/>
    </mc:Choice>
  </mc:AlternateContent>
  <bookViews>
    <workbookView xWindow="-110" yWindow="-110" windowWidth="19420" windowHeight="10300"/>
  </bookViews>
  <sheets>
    <sheet name="Expediente(calle y nº)" sheetId="2" r:id="rId1"/>
  </sheets>
  <externalReferences>
    <externalReference r:id="rId2"/>
  </externalReferences>
  <definedNames>
    <definedName name="A" localSheetId="0">#REF!</definedName>
    <definedName name="A">#REF!</definedName>
    <definedName name="accesibilidad" localSheetId="0">#REF!</definedName>
    <definedName name="accesibilidad">#REF!</definedName>
    <definedName name="acs" localSheetId="0">#REF!</definedName>
    <definedName name="acs">#REF!</definedName>
    <definedName name="agua" localSheetId="0">#REF!</definedName>
    <definedName name="agua">#REF!</definedName>
    <definedName name="_xlnm.Print_Area" localSheetId="0">'Expediente(calle y nº)'!$B$14:$E$50</definedName>
    <definedName name="CAL" localSheetId="0">#REF!</definedName>
    <definedName name="CAL">#REF!</definedName>
    <definedName name="calefaccion" localSheetId="0">#REF!</definedName>
    <definedName name="calefaccion">#REF!</definedName>
    <definedName name="Concepto" localSheetId="0">#REF!</definedName>
    <definedName name="Concepto">#REF!</definedName>
    <definedName name="ele_p_ciega" localSheetId="0">#REF!</definedName>
    <definedName name="ele_p_ciega">#REF!</definedName>
    <definedName name="elementos" localSheetId="0">#REF!</definedName>
    <definedName name="elementos">#REF!</definedName>
    <definedName name="ganancias" localSheetId="0">#REF!</definedName>
    <definedName name="ganancias">#REF!</definedName>
    <definedName name="iluminacion" localSheetId="0">#REF!</definedName>
    <definedName name="iluminacion">#REF!</definedName>
    <definedName name="matriz_accesibilidad" localSheetId="0">#REF!</definedName>
    <definedName name="matriz_accesibilidad">#REF!</definedName>
    <definedName name="matriz_acs" localSheetId="0">#REF!</definedName>
    <definedName name="matriz_acs">#REF!</definedName>
    <definedName name="matriz_agua" localSheetId="0">#REF!</definedName>
    <definedName name="matriz_agua">#REF!</definedName>
    <definedName name="matriz_calefaccion" localSheetId="0">#REF!</definedName>
    <definedName name="matriz_calefaccion">#REF!</definedName>
    <definedName name="matriz_criterios" localSheetId="0">#REF!</definedName>
    <definedName name="matriz_criterios">#REF!</definedName>
    <definedName name="matriz_ganancias" localSheetId="0">#REF!</definedName>
    <definedName name="matriz_ganancias">#REF!</definedName>
    <definedName name="matriz_iluminacion" localSheetId="0">#REF!</definedName>
    <definedName name="matriz_iluminacion">#REF!</definedName>
    <definedName name="matriz_refrigeracion" localSheetId="0">#REF!</definedName>
    <definedName name="matriz_refrigeracion">#REF!</definedName>
    <definedName name="matriz_residuos" localSheetId="0">#REF!</definedName>
    <definedName name="matriz_residuos">#REF!</definedName>
    <definedName name="matriz_solar" localSheetId="0">#REF!</definedName>
    <definedName name="matriz_solar">#REF!</definedName>
    <definedName name="matriz_vegetacion" localSheetId="0">#REF!</definedName>
    <definedName name="matriz_vegetacion">#REF!</definedName>
    <definedName name="matriz_ventilacion" localSheetId="0">#REF!</definedName>
    <definedName name="matriz_ventilacion">#REF!</definedName>
    <definedName name="Pago" localSheetId="0">#REF!</definedName>
    <definedName name="Pago">#REF!</definedName>
    <definedName name="RECINTO">[1]DATOS!$B$1:$B$2</definedName>
    <definedName name="refrigeracion" localSheetId="0">#REF!</definedName>
    <definedName name="refrigeracion">#REF!</definedName>
    <definedName name="residuos" localSheetId="0">#REF!</definedName>
    <definedName name="residuos">#REF!</definedName>
    <definedName name="RUIDOS">[1]DATOS!$A$1:$A$5</definedName>
    <definedName name="solar" localSheetId="0">#REF!</definedName>
    <definedName name="solar">#REF!</definedName>
    <definedName name="Tipo" localSheetId="0">#REF!</definedName>
    <definedName name="Tipo">#REF!</definedName>
    <definedName name="vegetacion" localSheetId="0">#REF!</definedName>
    <definedName name="vegetacion">#REF!</definedName>
    <definedName name="ventilacion" localSheetId="0">#REF!</definedName>
    <definedName name="ventilacion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F22" i="2" s="1"/>
  <c r="E44" i="2"/>
  <c r="E24" i="2"/>
  <c r="C48" i="2" l="1"/>
  <c r="G33" i="2"/>
  <c r="C30" i="2"/>
  <c r="E38" i="2" s="1"/>
  <c r="F24" i="2"/>
  <c r="E43" i="2" s="1"/>
  <c r="F44" i="2" s="1"/>
  <c r="E30" i="2" l="1"/>
  <c r="E34" i="2"/>
  <c r="E39" i="2" s="1"/>
  <c r="E48" i="2" l="1"/>
  <c r="F48" i="2" s="1"/>
  <c r="E50" i="2" l="1"/>
</calcChain>
</file>

<file path=xl/sharedStrings.xml><?xml version="1.0" encoding="utf-8"?>
<sst xmlns="http://schemas.openxmlformats.org/spreadsheetml/2006/main" count="44" uniqueCount="44">
  <si>
    <t>HOJA DE CÁLCULO DE LA CUANTÍA DE SUBVENCIÓN</t>
  </si>
  <si>
    <t>PROGRAMA 1 del RD 853/2021: Programa de ayuda a las actuaciones de rehabilitación a nivel de barrio</t>
  </si>
  <si>
    <t>DATOS CÁLCULO CUANTÍA AYUDA: PROGRAMA 1  RD 853/2021</t>
  </si>
  <si>
    <t>Artículo 12. Cuantía de las ayudas.
Tabla 12.4</t>
  </si>
  <si>
    <t>Solicitante</t>
  </si>
  <si>
    <t>Ahorro energético conseguido con la actuación</t>
  </si>
  <si>
    <t>Porcentaje máximo de la subvención del coste de la actuación</t>
  </si>
  <si>
    <r>
      <t xml:space="preserve">Cuantía máxima de la ayuda por </t>
    </r>
    <r>
      <rPr>
        <b/>
        <sz val="10"/>
        <color theme="1"/>
        <rFont val="Calibri"/>
        <family val="2"/>
        <scheme val="minor"/>
      </rPr>
      <t>vivienda</t>
    </r>
  </si>
  <si>
    <r>
      <t>Cuantía máxima de la ayuda por m</t>
    </r>
    <r>
      <rPr>
        <vertAlign val="super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en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locales</t>
    </r>
  </si>
  <si>
    <t>Dirección</t>
  </si>
  <si>
    <t>No hay ahorro energético</t>
  </si>
  <si>
    <t>Expediente Nº</t>
  </si>
  <si>
    <t>30% ≤ ΔCep,nren &lt; 45%</t>
  </si>
  <si>
    <t>Municipio</t>
  </si>
  <si>
    <t>Zona climática</t>
  </si>
  <si>
    <t>D3</t>
  </si>
  <si>
    <t>45% ≤ ΔCep,nren &lt; 60%</t>
  </si>
  <si>
    <t>ΔCep,nren ≥ 60%</t>
  </si>
  <si>
    <t>INDICADORES ENERGÉTICOS DE LA ACTUACIÓN:</t>
  </si>
  <si>
    <t>REDUCCION DEL CONSUMO DE ENERGIA PRIMARIA NO RENOVABLE</t>
  </si>
  <si>
    <t>Reducción de la demanda energética anual global de calefacción y refrigeración</t>
  </si>
  <si>
    <t>INDICADORES ECONÓMICOS DE LA ACTUACIÓN:</t>
  </si>
  <si>
    <t>SUBVENCION CORRESPONDIENTE EN FUNCION DEL AHORRO EN EL CONSUMO</t>
  </si>
  <si>
    <t>Inversión de rehabilitación</t>
  </si>
  <si>
    <t>Coste subvencionable</t>
  </si>
  <si>
    <t>Porcentaje subvencionable por ahorro</t>
  </si>
  <si>
    <t>MÁXIMOS SUBVENCIONABLES POR CARACTERÍSTICAS DEL EDIFICIO</t>
  </si>
  <si>
    <t>Número de viviendas</t>
  </si>
  <si>
    <t>Cuantía máxima por numero de viviendas</t>
  </si>
  <si>
    <t>Número de locales</t>
  </si>
  <si>
    <r>
      <t>Total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locales</t>
    </r>
  </si>
  <si>
    <t>Cuantía máxima por superficie de locales comerciales</t>
  </si>
  <si>
    <t>Cuantía máxima de ayuda según nº de viviendas y sup. Locales</t>
  </si>
  <si>
    <t>RETIRADA DE AMIANTO (SI PROCEDE):</t>
  </si>
  <si>
    <t>Presupuesto amianto</t>
  </si>
  <si>
    <t>Incremento Subvención amianto</t>
  </si>
  <si>
    <t>CUANTÍA DE LA SUBVENCIÓN RESULTANTE:</t>
  </si>
  <si>
    <t>Anticipo del 50%</t>
  </si>
  <si>
    <t>Consumo energía primaria inicial</t>
  </si>
  <si>
    <t>Consumo energía primaria final</t>
  </si>
  <si>
    <t>Demanda energética inicial</t>
  </si>
  <si>
    <t>Demanda energética final</t>
  </si>
  <si>
    <t>Máxima subvención amianto por vivienda</t>
  </si>
  <si>
    <t>AYUDA PÚBLICA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</si>
</sst>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8"/>
      <color rgb="FFFF0000"/>
      <name val="Calibri"/>
      <family val="2"/>
      <scheme val="minor"/>
    </font>
    <font>
      <b/>
      <u/>
      <sz val="16"/>
      <color theme="3"/>
      <name val="Calibri"/>
      <family val="2"/>
      <scheme val="minor"/>
    </font>
    <font>
      <u/>
      <sz val="16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2"/>
      <color theme="2" tint="-9.9978637043366805E-2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28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Protection="1"/>
    <xf numFmtId="0" fontId="9" fillId="0" borderId="0" xfId="0" applyFont="1" applyAlignment="1" applyProtection="1">
      <alignment horizontal="right" vertical="top"/>
    </xf>
    <xf numFmtId="0" fontId="13" fillId="0" borderId="0" xfId="0" applyFont="1" applyProtection="1"/>
    <xf numFmtId="0" fontId="2" fillId="0" borderId="9" xfId="0" applyFont="1" applyFill="1" applyBorder="1" applyAlignment="1" applyProtection="1">
      <alignment horizontal="right" vertical="center" indent="1"/>
      <protection locked="0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0" fontId="0" fillId="0" borderId="16" xfId="0" applyNumberFormat="1" applyBorder="1" applyAlignment="1">
      <alignment horizontal="right" vertical="center" indent="3"/>
    </xf>
    <xf numFmtId="164" fontId="0" fillId="0" borderId="16" xfId="0" applyNumberFormat="1" applyBorder="1" applyAlignment="1">
      <alignment horizontal="right" vertical="center" indent="2"/>
    </xf>
    <xf numFmtId="164" fontId="0" fillId="0" borderId="17" xfId="0" applyNumberFormat="1" applyBorder="1" applyAlignment="1">
      <alignment horizontal="right" vertical="center" indent="2"/>
    </xf>
    <xf numFmtId="0" fontId="20" fillId="0" borderId="19" xfId="0" applyFont="1" applyBorder="1" applyAlignment="1">
      <alignment horizontal="center" vertical="center"/>
    </xf>
    <xf numFmtId="10" fontId="0" fillId="0" borderId="20" xfId="0" applyNumberFormat="1" applyBorder="1" applyAlignment="1">
      <alignment horizontal="right" vertical="center" indent="3"/>
    </xf>
    <xf numFmtId="164" fontId="0" fillId="0" borderId="20" xfId="0" applyNumberFormat="1" applyBorder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0" fontId="2" fillId="0" borderId="22" xfId="0" applyFont="1" applyFill="1" applyBorder="1" applyAlignment="1" applyProtection="1">
      <alignment horizontal="right" vertical="center" indent="1"/>
      <protection locked="0"/>
    </xf>
    <xf numFmtId="0" fontId="0" fillId="0" borderId="4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10" fontId="0" fillId="0" borderId="26" xfId="0" applyNumberFormat="1" applyBorder="1" applyAlignment="1">
      <alignment horizontal="right" vertical="center" indent="3"/>
    </xf>
    <xf numFmtId="164" fontId="0" fillId="0" borderId="26" xfId="0" applyNumberFormat="1" applyBorder="1" applyAlignment="1">
      <alignment horizontal="right" vertical="center" indent="2"/>
    </xf>
    <xf numFmtId="164" fontId="0" fillId="0" borderId="27" xfId="0" applyNumberFormat="1" applyBorder="1" applyAlignment="1">
      <alignment horizontal="right" vertical="center" indent="2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2"/>
    </xf>
    <xf numFmtId="0" fontId="2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0" fillId="0" borderId="0" xfId="0" applyFill="1"/>
    <xf numFmtId="2" fontId="26" fillId="0" borderId="28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ill="1" applyAlignment="1">
      <alignment horizontal="right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/>
    <xf numFmtId="0" fontId="6" fillId="0" borderId="0" xfId="0" applyFont="1" applyAlignment="1">
      <alignment horizontal="right"/>
    </xf>
    <xf numFmtId="0" fontId="28" fillId="0" borderId="0" xfId="0" applyFont="1"/>
    <xf numFmtId="0" fontId="6" fillId="0" borderId="0" xfId="0" applyFont="1" applyBorder="1" applyAlignment="1">
      <alignment horizontal="center" vertical="center"/>
    </xf>
    <xf numFmtId="10" fontId="6" fillId="0" borderId="0" xfId="0" applyNumberFormat="1" applyFont="1" applyBorder="1" applyAlignment="1">
      <alignment horizontal="right" vertical="center" indent="3"/>
    </xf>
    <xf numFmtId="164" fontId="6" fillId="0" borderId="0" xfId="0" applyNumberFormat="1" applyFont="1" applyBorder="1" applyAlignment="1">
      <alignment horizontal="right" vertical="center" indent="2"/>
    </xf>
    <xf numFmtId="0" fontId="25" fillId="0" borderId="29" xfId="0" applyFont="1" applyFill="1" applyBorder="1" applyAlignment="1" applyProtection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28" fillId="0" borderId="0" xfId="0" applyFont="1" applyBorder="1"/>
    <xf numFmtId="0" fontId="0" fillId="0" borderId="32" xfId="0" applyFill="1" applyBorder="1"/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indent="1"/>
    </xf>
    <xf numFmtId="44" fontId="29" fillId="0" borderId="33" xfId="1" applyFont="1" applyFill="1" applyBorder="1" applyAlignment="1">
      <alignment horizontal="right"/>
    </xf>
    <xf numFmtId="164" fontId="30" fillId="0" borderId="0" xfId="0" applyNumberFormat="1" applyFont="1" applyAlignment="1">
      <alignment horizontal="right" indent="1"/>
    </xf>
    <xf numFmtId="0" fontId="6" fillId="0" borderId="0" xfId="0" applyFont="1" applyAlignment="1">
      <alignment horizontal="center"/>
    </xf>
    <xf numFmtId="0" fontId="0" fillId="0" borderId="22" xfId="0" applyFill="1" applyBorder="1" applyAlignment="1">
      <alignment horizontal="right"/>
    </xf>
    <xf numFmtId="10" fontId="31" fillId="0" borderId="28" xfId="0" applyNumberFormat="1" applyFont="1" applyFill="1" applyBorder="1" applyAlignment="1">
      <alignment horizontal="center" vertical="center"/>
    </xf>
    <xf numFmtId="10" fontId="32" fillId="0" borderId="4" xfId="0" applyNumberFormat="1" applyFont="1" applyFill="1" applyBorder="1" applyAlignment="1">
      <alignment horizontal="right" vertical="center" indent="1"/>
    </xf>
    <xf numFmtId="164" fontId="33" fillId="0" borderId="28" xfId="3" applyNumberFormat="1" applyFont="1" applyFill="1" applyBorder="1" applyAlignment="1">
      <alignment horizontal="right" indent="1"/>
    </xf>
    <xf numFmtId="164" fontId="6" fillId="0" borderId="0" xfId="0" applyNumberFormat="1" applyFont="1"/>
    <xf numFmtId="10" fontId="32" fillId="0" borderId="0" xfId="0" applyNumberFormat="1" applyFont="1" applyFill="1" applyBorder="1" applyAlignment="1">
      <alignment horizontal="center" vertical="center"/>
    </xf>
    <xf numFmtId="10" fontId="32" fillId="0" borderId="0" xfId="0" applyNumberFormat="1" applyFont="1" applyFill="1" applyAlignment="1">
      <alignment horizontal="right" vertical="center" indent="1"/>
    </xf>
    <xf numFmtId="164" fontId="26" fillId="0" borderId="0" xfId="3" applyNumberFormat="1" applyFont="1" applyFill="1" applyBorder="1" applyAlignment="1">
      <alignment horizontal="right" indent="1"/>
    </xf>
    <xf numFmtId="0" fontId="5" fillId="0" borderId="29" xfId="0" applyFont="1" applyFill="1" applyBorder="1"/>
    <xf numFmtId="0" fontId="0" fillId="0" borderId="30" xfId="0" applyFill="1" applyBorder="1"/>
    <xf numFmtId="0" fontId="26" fillId="0" borderId="31" xfId="0" applyFont="1" applyFill="1" applyBorder="1" applyAlignment="1">
      <alignment horizontal="right" vertical="center"/>
    </xf>
    <xf numFmtId="3" fontId="33" fillId="0" borderId="34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right" indent="1"/>
    </xf>
    <xf numFmtId="0" fontId="0" fillId="0" borderId="0" xfId="0" applyFill="1" applyBorder="1"/>
    <xf numFmtId="164" fontId="26" fillId="0" borderId="34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6" fillId="0" borderId="35" xfId="0" applyFont="1" applyFill="1" applyBorder="1" applyAlignment="1">
      <alignment horizontal="center"/>
    </xf>
    <xf numFmtId="0" fontId="0" fillId="0" borderId="0" xfId="0" applyFill="1" applyBorder="1" applyAlignment="1">
      <alignment horizontal="right" indent="1"/>
    </xf>
    <xf numFmtId="4" fontId="33" fillId="0" borderId="34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right"/>
    </xf>
    <xf numFmtId="0" fontId="0" fillId="0" borderId="22" xfId="0" applyFill="1" applyBorder="1"/>
    <xf numFmtId="0" fontId="32" fillId="0" borderId="4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right" vertical="center" indent="1"/>
    </xf>
    <xf numFmtId="164" fontId="26" fillId="0" borderId="34" xfId="3" applyNumberFormat="1" applyFont="1" applyFill="1" applyBorder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31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right" vertical="center" indent="1"/>
    </xf>
    <xf numFmtId="0" fontId="19" fillId="0" borderId="0" xfId="0" applyFont="1" applyFill="1" applyBorder="1" applyAlignment="1">
      <alignment horizontal="right" vertical="center" indent="1"/>
    </xf>
    <xf numFmtId="3" fontId="28" fillId="0" borderId="0" xfId="0" applyNumberFormat="1" applyFont="1"/>
    <xf numFmtId="164" fontId="36" fillId="0" borderId="34" xfId="0" applyNumberFormat="1" applyFont="1" applyFill="1" applyBorder="1" applyAlignment="1">
      <alignment horizontal="center"/>
    </xf>
    <xf numFmtId="0" fontId="37" fillId="0" borderId="36" xfId="0" applyFont="1" applyFill="1" applyBorder="1"/>
    <xf numFmtId="0" fontId="38" fillId="0" borderId="37" xfId="0" applyFont="1" applyFill="1" applyBorder="1" applyAlignment="1">
      <alignment horizontal="right" vertical="center" indent="1"/>
    </xf>
    <xf numFmtId="164" fontId="39" fillId="0" borderId="28" xfId="0" applyNumberFormat="1" applyFont="1" applyFill="1" applyBorder="1" applyAlignment="1">
      <alignment horizontal="right" indent="1"/>
    </xf>
    <xf numFmtId="9" fontId="28" fillId="0" borderId="0" xfId="2" applyFont="1"/>
    <xf numFmtId="0" fontId="6" fillId="0" borderId="0" xfId="0" applyFont="1" applyFill="1"/>
    <xf numFmtId="0" fontId="28" fillId="0" borderId="0" xfId="0" applyFont="1" applyFill="1"/>
    <xf numFmtId="0" fontId="36" fillId="0" borderId="37" xfId="0" applyFont="1" applyFill="1" applyBorder="1" applyAlignment="1">
      <alignment horizontal="right" vertical="center" indent="1"/>
    </xf>
    <xf numFmtId="164" fontId="38" fillId="0" borderId="28" xfId="0" applyNumberFormat="1" applyFont="1" applyFill="1" applyBorder="1" applyAlignment="1">
      <alignment horizontal="right" indent="1"/>
    </xf>
    <xf numFmtId="0" fontId="28" fillId="0" borderId="0" xfId="0" applyFont="1" applyAlignment="1">
      <alignment horizontal="right" vertical="center"/>
    </xf>
    <xf numFmtId="164" fontId="40" fillId="0" borderId="0" xfId="0" applyNumberFormat="1" applyFont="1" applyFill="1" applyAlignment="1">
      <alignment horizontal="right" indent="1"/>
    </xf>
    <xf numFmtId="0" fontId="0" fillId="0" borderId="32" xfId="0" applyBorder="1"/>
    <xf numFmtId="0" fontId="0" fillId="0" borderId="35" xfId="0" applyBorder="1"/>
    <xf numFmtId="0" fontId="0" fillId="0" borderId="38" xfId="0" applyBorder="1"/>
    <xf numFmtId="0" fontId="0" fillId="0" borderId="34" xfId="0" applyBorder="1"/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4" fillId="0" borderId="4" xfId="0" applyFont="1" applyFill="1" applyBorder="1" applyAlignment="1" applyProtection="1">
      <alignment vertical="center" wrapText="1"/>
    </xf>
    <xf numFmtId="0" fontId="15" fillId="0" borderId="4" xfId="0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3" fillId="0" borderId="11" xfId="0" applyFont="1" applyFill="1" applyBorder="1" applyAlignment="1" applyProtection="1">
      <alignment horizontal="left" vertical="center"/>
      <protection locked="0"/>
    </xf>
    <xf numFmtId="0" fontId="23" fillId="0" borderId="18" xfId="0" applyFont="1" applyFill="1" applyBorder="1" applyAlignment="1" applyProtection="1">
      <alignment horizontal="left" vertical="center"/>
      <protection locked="0"/>
    </xf>
    <xf numFmtId="49" fontId="24" fillId="0" borderId="1" xfId="0" applyNumberFormat="1" applyFont="1" applyFill="1" applyBorder="1" applyAlignment="1">
      <alignment horizontal="left" wrapText="1" indent="1"/>
    </xf>
    <xf numFmtId="0" fontId="0" fillId="0" borderId="2" xfId="0" applyFill="1" applyBorder="1" applyAlignment="1">
      <alignment horizontal="left" wrapText="1" indent="1"/>
    </xf>
    <xf numFmtId="0" fontId="0" fillId="0" borderId="3" xfId="0" applyFill="1" applyBorder="1" applyAlignment="1">
      <alignment horizontal="left" wrapText="1" indent="1"/>
    </xf>
    <xf numFmtId="0" fontId="0" fillId="0" borderId="0" xfId="0" applyFill="1" applyAlignment="1">
      <alignment horizontal="righ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2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4">
    <cellStyle name="Bueno" xfId="3" builtinId="26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486586</xdr:colOff>
      <xdr:row>7</xdr:row>
      <xdr:rowOff>123975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5811061" cy="1076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mv.v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_ACTUAL_EDIFICIO"/>
      <sheetName val="ELEMENTOS_PARTE_CIEGA"/>
      <sheetName val="ELEMENTOS_HUECO"/>
      <sheetName val="CALCULOS"/>
      <sheetName val="DATOS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A1" t="str">
            <v>Tráfico</v>
          </cell>
          <cell r="B1" t="str">
            <v>Dormitorio</v>
          </cell>
        </row>
        <row r="2">
          <cell r="A2" t="str">
            <v>Aeronaves</v>
          </cell>
          <cell r="B2" t="str">
            <v>Estancia</v>
          </cell>
        </row>
        <row r="3">
          <cell r="A3" t="str">
            <v>Ferroviario</v>
          </cell>
        </row>
        <row r="4">
          <cell r="A4" t="str">
            <v>Industrial</v>
          </cell>
        </row>
        <row r="5">
          <cell r="A5" t="str">
            <v>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K50"/>
  <sheetViews>
    <sheetView tabSelected="1" workbookViewId="0">
      <selection activeCell="E49" sqref="E49"/>
    </sheetView>
  </sheetViews>
  <sheetFormatPr baseColWidth="10" defaultRowHeight="14.5" x14ac:dyDescent="0.35"/>
  <cols>
    <col min="2" max="2" width="68.453125" customWidth="1"/>
    <col min="4" max="4" width="13.26953125" customWidth="1"/>
    <col min="5" max="5" width="16.453125" customWidth="1"/>
    <col min="6" max="6" width="17.81640625" customWidth="1"/>
    <col min="7" max="7" width="26.26953125" customWidth="1"/>
    <col min="9" max="9" width="15" customWidth="1"/>
  </cols>
  <sheetData>
    <row r="9" spans="2:11" ht="20" x14ac:dyDescent="0.35">
      <c r="B9" s="99" t="s">
        <v>0</v>
      </c>
      <c r="C9" s="100"/>
      <c r="D9" s="100"/>
      <c r="E9" s="100"/>
      <c r="F9" s="100"/>
      <c r="G9" s="100"/>
      <c r="H9" s="100"/>
      <c r="I9" s="100"/>
      <c r="J9" s="100"/>
      <c r="K9" s="101"/>
    </row>
    <row r="10" spans="2:11" x14ac:dyDescent="0.35">
      <c r="B10" s="1"/>
      <c r="C10" s="2"/>
      <c r="D10" s="2"/>
      <c r="E10" s="2"/>
      <c r="F10" s="2"/>
      <c r="G10" s="2"/>
      <c r="H10" s="2"/>
      <c r="I10" s="2"/>
      <c r="J10" s="2"/>
      <c r="K10" s="3"/>
    </row>
    <row r="11" spans="2:11" ht="21" x14ac:dyDescent="0.35">
      <c r="B11" s="102" t="s">
        <v>1</v>
      </c>
      <c r="C11" s="103"/>
      <c r="D11" s="103"/>
      <c r="E11" s="104"/>
      <c r="F11" s="105"/>
      <c r="G11" s="105"/>
      <c r="H11" s="105"/>
      <c r="I11" s="105"/>
      <c r="J11" s="105"/>
      <c r="K11" s="105"/>
    </row>
    <row r="12" spans="2:11" ht="21" x14ac:dyDescent="0.5">
      <c r="B12" s="4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35">
      <c r="B13" s="106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2:11" ht="49.5" customHeight="1" thickBot="1" x14ac:dyDescent="0.4">
      <c r="B14" s="108" t="s">
        <v>2</v>
      </c>
      <c r="C14" s="109"/>
      <c r="D14" s="109"/>
      <c r="E14" s="110"/>
      <c r="G14" s="111" t="s">
        <v>3</v>
      </c>
      <c r="H14" s="112"/>
      <c r="I14" s="112"/>
      <c r="J14" s="112"/>
    </row>
    <row r="15" spans="2:11" ht="78" x14ac:dyDescent="0.35">
      <c r="B15" s="5" t="s">
        <v>4</v>
      </c>
      <c r="C15" s="97"/>
      <c r="D15" s="97"/>
      <c r="E15" s="98"/>
      <c r="G15" s="6" t="s">
        <v>5</v>
      </c>
      <c r="H15" s="7" t="s">
        <v>6</v>
      </c>
      <c r="I15" s="7" t="s">
        <v>7</v>
      </c>
      <c r="J15" s="8" t="s">
        <v>8</v>
      </c>
    </row>
    <row r="16" spans="2:11" x14ac:dyDescent="0.35">
      <c r="B16" s="5" t="s">
        <v>9</v>
      </c>
      <c r="C16" s="97"/>
      <c r="D16" s="113"/>
      <c r="E16" s="114"/>
      <c r="G16" s="9" t="s">
        <v>10</v>
      </c>
      <c r="H16" s="10">
        <v>0</v>
      </c>
      <c r="I16" s="11">
        <v>0</v>
      </c>
      <c r="J16" s="12">
        <v>0</v>
      </c>
    </row>
    <row r="17" spans="2:11" x14ac:dyDescent="0.35">
      <c r="B17" s="5" t="s">
        <v>11</v>
      </c>
      <c r="C17" s="97"/>
      <c r="D17" s="113"/>
      <c r="E17" s="115"/>
      <c r="G17" s="13" t="s">
        <v>12</v>
      </c>
      <c r="H17" s="14">
        <v>0.4</v>
      </c>
      <c r="I17" s="15">
        <v>8100</v>
      </c>
      <c r="J17" s="16">
        <v>72</v>
      </c>
    </row>
    <row r="18" spans="2:11" x14ac:dyDescent="0.35">
      <c r="B18" s="17" t="s">
        <v>13</v>
      </c>
      <c r="C18" s="18"/>
      <c r="D18" s="19" t="s">
        <v>14</v>
      </c>
      <c r="E18" s="20" t="s">
        <v>15</v>
      </c>
      <c r="G18" s="13" t="s">
        <v>16</v>
      </c>
      <c r="H18" s="14">
        <v>0.65</v>
      </c>
      <c r="I18" s="15">
        <v>14500</v>
      </c>
      <c r="J18" s="16">
        <v>130</v>
      </c>
    </row>
    <row r="19" spans="2:11" ht="15" thickBot="1" x14ac:dyDescent="0.4">
      <c r="G19" s="21" t="s">
        <v>17</v>
      </c>
      <c r="H19" s="22">
        <v>0.8</v>
      </c>
      <c r="I19" s="23">
        <v>21400</v>
      </c>
      <c r="J19" s="24">
        <v>192</v>
      </c>
    </row>
    <row r="20" spans="2:11" x14ac:dyDescent="0.35">
      <c r="B20" s="116" t="s">
        <v>18</v>
      </c>
      <c r="C20" s="117"/>
      <c r="D20" s="117"/>
      <c r="E20" s="118"/>
      <c r="G20" s="25"/>
      <c r="H20" s="26"/>
      <c r="I20" s="27"/>
      <c r="J20" s="27"/>
    </row>
    <row r="21" spans="2:11" ht="15" thickBot="1" x14ac:dyDescent="0.4">
      <c r="B21" s="28"/>
      <c r="C21" s="29"/>
      <c r="D21" s="29"/>
      <c r="E21" s="29"/>
      <c r="F21" s="30"/>
      <c r="G21" s="25"/>
      <c r="H21" s="26"/>
      <c r="I21" s="27"/>
      <c r="J21" s="27"/>
    </row>
    <row r="22" spans="2:11" ht="15" thickBot="1" x14ac:dyDescent="0.4">
      <c r="B22" s="119" t="s">
        <v>19</v>
      </c>
      <c r="C22" s="119"/>
      <c r="D22" s="31"/>
      <c r="E22" s="32" t="e">
        <f>100-(J23/J22)*100</f>
        <v>#DIV/0!</v>
      </c>
      <c r="F22" s="36" t="e">
        <f>IF(E22&gt;30, "CUMPLE", "DESFAVORABLE")</f>
        <v>#DIV/0!</v>
      </c>
      <c r="G22" s="120" t="s">
        <v>38</v>
      </c>
      <c r="H22" s="121"/>
      <c r="I22" s="121"/>
      <c r="J22" s="96"/>
      <c r="K22" s="33"/>
    </row>
    <row r="23" spans="2:11" ht="15" thickBot="1" x14ac:dyDescent="0.4">
      <c r="B23" s="34"/>
      <c r="C23" s="34"/>
      <c r="D23" s="31"/>
      <c r="E23" s="35"/>
      <c r="G23" s="122" t="s">
        <v>39</v>
      </c>
      <c r="H23" s="123"/>
      <c r="I23" s="123"/>
      <c r="J23" s="95"/>
      <c r="K23" s="33"/>
    </row>
    <row r="24" spans="2:11" ht="15" thickBot="1" x14ac:dyDescent="0.4">
      <c r="B24" s="31"/>
      <c r="C24" s="34" t="s">
        <v>20</v>
      </c>
      <c r="D24" s="31"/>
      <c r="E24" s="32" t="e">
        <f>100-(J26/J25)*100</f>
        <v>#DIV/0!</v>
      </c>
      <c r="F24" s="36" t="e">
        <f>IF(E24&gt;35, "CUMPLE", "DESFAVORABLE")</f>
        <v>#DIV/0!</v>
      </c>
      <c r="G24" s="93"/>
      <c r="H24" s="30"/>
      <c r="I24" s="30"/>
      <c r="J24" s="94"/>
      <c r="K24" s="33"/>
    </row>
    <row r="25" spans="2:11" x14ac:dyDescent="0.35">
      <c r="B25" s="31"/>
      <c r="C25" s="31"/>
      <c r="D25" s="31"/>
      <c r="E25" s="31"/>
      <c r="F25" s="38"/>
      <c r="G25" s="120" t="s">
        <v>40</v>
      </c>
      <c r="H25" s="121"/>
      <c r="I25" s="121"/>
      <c r="J25" s="96"/>
      <c r="K25" s="33"/>
    </row>
    <row r="26" spans="2:11" x14ac:dyDescent="0.35">
      <c r="B26" s="116" t="s">
        <v>21</v>
      </c>
      <c r="C26" s="117"/>
      <c r="D26" s="117"/>
      <c r="E26" s="118"/>
      <c r="F26" s="38"/>
      <c r="G26" s="122" t="s">
        <v>41</v>
      </c>
      <c r="H26" s="123"/>
      <c r="I26" s="123"/>
      <c r="J26" s="95"/>
      <c r="K26" s="33"/>
    </row>
    <row r="27" spans="2:11" x14ac:dyDescent="0.35">
      <c r="B27" s="42" t="s">
        <v>22</v>
      </c>
      <c r="C27" s="43"/>
      <c r="D27" s="43"/>
      <c r="E27" s="44"/>
      <c r="F27" s="45"/>
      <c r="G27" s="39"/>
      <c r="H27" s="40"/>
      <c r="I27" s="41"/>
      <c r="J27" s="41"/>
      <c r="K27" s="33"/>
    </row>
    <row r="28" spans="2:11" ht="15.5" x14ac:dyDescent="0.35">
      <c r="B28" s="46"/>
      <c r="C28" s="47" t="s">
        <v>23</v>
      </c>
      <c r="D28" s="48"/>
      <c r="E28" s="49"/>
      <c r="F28" s="38"/>
      <c r="G28" s="50"/>
      <c r="H28" s="33"/>
      <c r="I28" s="33"/>
      <c r="J28" s="51"/>
      <c r="K28" s="33"/>
    </row>
    <row r="29" spans="2:11" ht="16" thickBot="1" x14ac:dyDescent="0.4">
      <c r="B29" s="46"/>
      <c r="C29" s="47" t="s">
        <v>24</v>
      </c>
      <c r="D29" s="48"/>
      <c r="E29" s="49"/>
      <c r="F29" s="38"/>
      <c r="G29" s="50"/>
      <c r="H29" s="33"/>
      <c r="I29" s="33"/>
      <c r="J29" s="51"/>
      <c r="K29" s="33"/>
    </row>
    <row r="30" spans="2:11" ht="15" thickBot="1" x14ac:dyDescent="0.4">
      <c r="B30" s="52" t="s">
        <v>25</v>
      </c>
      <c r="C30" s="53" t="e">
        <f>IF(E22&gt;=60,0.8,IF(E22&gt;=45,0.65,IF(E22&gt;=30,0.4,0)))</f>
        <v>#DIV/0!</v>
      </c>
      <c r="D30" s="54"/>
      <c r="E30" s="55" t="e">
        <f>IF(F24="DESFAVORABLE","0",E29*C30)</f>
        <v>#DIV/0!</v>
      </c>
      <c r="F30" s="38"/>
      <c r="G30" s="33"/>
      <c r="H30" s="33"/>
      <c r="I30" s="56"/>
      <c r="J30" s="51"/>
      <c r="K30" s="33"/>
    </row>
    <row r="31" spans="2:11" x14ac:dyDescent="0.35">
      <c r="B31" s="34"/>
      <c r="C31" s="57"/>
      <c r="D31" s="58"/>
      <c r="E31" s="59"/>
      <c r="F31" s="38"/>
      <c r="G31" s="33"/>
      <c r="H31" s="33"/>
      <c r="I31" s="56"/>
      <c r="J31" s="51"/>
      <c r="K31" s="33"/>
    </row>
    <row r="32" spans="2:11" x14ac:dyDescent="0.35">
      <c r="B32" s="60" t="s">
        <v>26</v>
      </c>
      <c r="C32" s="61"/>
      <c r="D32" s="61"/>
      <c r="E32" s="62"/>
      <c r="F32" s="38"/>
      <c r="G32" s="33"/>
      <c r="H32" s="33"/>
      <c r="I32" s="37"/>
      <c r="J32" s="51"/>
      <c r="K32" s="33"/>
    </row>
    <row r="33" spans="2:11" ht="15.5" x14ac:dyDescent="0.35">
      <c r="B33" s="46"/>
      <c r="C33" s="47" t="s">
        <v>27</v>
      </c>
      <c r="D33" s="48"/>
      <c r="E33" s="63"/>
      <c r="F33" s="38"/>
      <c r="G33" s="64">
        <f>G38</f>
        <v>0</v>
      </c>
      <c r="H33" s="33"/>
      <c r="I33" s="50"/>
      <c r="J33" s="33"/>
      <c r="K33" s="33"/>
    </row>
    <row r="34" spans="2:11" x14ac:dyDescent="0.35">
      <c r="B34" s="124" t="s">
        <v>28</v>
      </c>
      <c r="C34" s="125"/>
      <c r="D34" s="65"/>
      <c r="E34" s="66" t="e">
        <f>IF(F24="desfavorable","0",IF(C30=0.8,E33*21400,IF(C30=0.65,E33*14500,IF(C30=0.4,E33*8100,0))))</f>
        <v>#DIV/0!</v>
      </c>
      <c r="F34" s="38"/>
      <c r="G34" s="33"/>
      <c r="H34" s="33"/>
      <c r="I34" s="33"/>
      <c r="J34" s="33"/>
      <c r="K34" s="33"/>
    </row>
    <row r="35" spans="2:11" x14ac:dyDescent="0.35">
      <c r="B35" s="67"/>
      <c r="C35" s="68"/>
      <c r="D35" s="65"/>
      <c r="E35" s="69"/>
      <c r="F35" s="38"/>
      <c r="G35" s="33"/>
      <c r="H35" s="33"/>
      <c r="I35" s="33"/>
      <c r="J35" s="33"/>
      <c r="K35" s="33"/>
    </row>
    <row r="36" spans="2:11" x14ac:dyDescent="0.35">
      <c r="B36" s="46"/>
      <c r="C36" s="68" t="s">
        <v>29</v>
      </c>
      <c r="D36" s="70"/>
      <c r="E36" s="63">
        <v>0</v>
      </c>
      <c r="F36" s="38"/>
      <c r="G36" s="33"/>
      <c r="H36" s="33"/>
      <c r="I36" s="37"/>
      <c r="J36" s="33"/>
      <c r="K36" s="33"/>
    </row>
    <row r="37" spans="2:11" ht="16.5" x14ac:dyDescent="0.35">
      <c r="B37" s="46"/>
      <c r="C37" s="68" t="s">
        <v>30</v>
      </c>
      <c r="D37" s="70"/>
      <c r="E37" s="71">
        <v>0</v>
      </c>
      <c r="F37" s="72"/>
      <c r="G37" s="50"/>
      <c r="H37" s="33"/>
      <c r="I37" s="56"/>
      <c r="J37" s="33"/>
      <c r="K37" s="33"/>
    </row>
    <row r="38" spans="2:11" ht="15.5" x14ac:dyDescent="0.35">
      <c r="B38" s="46"/>
      <c r="C38" s="68" t="s">
        <v>31</v>
      </c>
      <c r="D38" s="70"/>
      <c r="E38" s="66" t="e">
        <f>IF(C30=0.8,E37*192,IF(C30=0.65,E37*130,IF(C30=0.4,E37*72,0)))</f>
        <v>#DIV/0!</v>
      </c>
      <c r="F38" s="72"/>
      <c r="G38" s="50"/>
      <c r="H38" s="33"/>
      <c r="I38" s="56"/>
      <c r="J38" s="33"/>
      <c r="K38" s="33"/>
    </row>
    <row r="39" spans="2:11" x14ac:dyDescent="0.35">
      <c r="B39" s="73"/>
      <c r="C39" s="74" t="s">
        <v>32</v>
      </c>
      <c r="D39" s="75"/>
      <c r="E39" s="76" t="e">
        <f>E34+E38</f>
        <v>#DIV/0!</v>
      </c>
      <c r="F39" s="38"/>
      <c r="G39" s="33"/>
      <c r="H39" s="33"/>
      <c r="I39" s="33"/>
      <c r="J39" s="33"/>
      <c r="K39" s="33"/>
    </row>
    <row r="40" spans="2:11" x14ac:dyDescent="0.35">
      <c r="B40" s="31"/>
      <c r="C40" s="34"/>
      <c r="D40" s="34"/>
      <c r="E40" s="77"/>
      <c r="F40" s="38"/>
      <c r="G40" s="33"/>
      <c r="H40" s="33"/>
      <c r="I40" s="33"/>
      <c r="J40" s="33"/>
      <c r="K40" s="33"/>
    </row>
    <row r="41" spans="2:11" x14ac:dyDescent="0.35">
      <c r="B41" s="60" t="s">
        <v>33</v>
      </c>
      <c r="C41" s="61"/>
      <c r="D41" s="61"/>
      <c r="E41" s="78"/>
      <c r="F41" s="38"/>
      <c r="G41" s="33"/>
      <c r="H41" s="33"/>
      <c r="I41" s="33"/>
      <c r="J41" s="33"/>
      <c r="K41" s="33"/>
    </row>
    <row r="42" spans="2:11" x14ac:dyDescent="0.35">
      <c r="B42" s="46"/>
      <c r="C42" s="79" t="s">
        <v>34</v>
      </c>
      <c r="D42" s="80"/>
      <c r="E42" s="63"/>
      <c r="F42" s="81"/>
      <c r="G42" s="33"/>
      <c r="H42" s="37"/>
      <c r="I42" s="56"/>
      <c r="J42" s="33"/>
      <c r="K42" s="33"/>
    </row>
    <row r="43" spans="2:11" x14ac:dyDescent="0.35">
      <c r="B43" s="73"/>
      <c r="C43" s="75" t="s">
        <v>35</v>
      </c>
      <c r="D43" s="75"/>
      <c r="E43" s="63" t="e">
        <f>IF(F24="DESFAVORABLE","0",MIN(E42,(IF(E33&lt;12,12000,E33*1000))))</f>
        <v>#DIV/0!</v>
      </c>
      <c r="F43" s="38"/>
      <c r="G43" s="56"/>
      <c r="H43" s="33"/>
      <c r="I43" s="33"/>
      <c r="J43" s="33"/>
      <c r="K43" s="33"/>
    </row>
    <row r="44" spans="2:11" x14ac:dyDescent="0.35">
      <c r="B44" s="126" t="s">
        <v>42</v>
      </c>
      <c r="C44" s="127"/>
      <c r="D44" s="127"/>
      <c r="E44" s="82">
        <f>+E33*1000</f>
        <v>0</v>
      </c>
      <c r="F44" s="36" t="e">
        <f>IF(E43&lt;E44, "CUMPLE", "DESFAVORABLE")</f>
        <v>#DIV/0!</v>
      </c>
      <c r="G44" s="56"/>
      <c r="H44" s="33"/>
      <c r="I44" s="33"/>
      <c r="J44" s="33"/>
      <c r="K44" s="33"/>
    </row>
    <row r="45" spans="2:11" x14ac:dyDescent="0.35">
      <c r="B45" s="31"/>
      <c r="C45" s="31"/>
      <c r="D45" s="31"/>
      <c r="E45" s="31"/>
      <c r="F45" s="38"/>
      <c r="G45" s="56"/>
      <c r="H45" s="37"/>
      <c r="I45" s="56"/>
      <c r="J45" s="33"/>
      <c r="K45" s="33"/>
    </row>
    <row r="46" spans="2:11" x14ac:dyDescent="0.35">
      <c r="B46" s="116" t="s">
        <v>36</v>
      </c>
      <c r="C46" s="117"/>
      <c r="D46" s="117"/>
      <c r="E46" s="118"/>
      <c r="F46" s="38"/>
      <c r="G46" s="39"/>
      <c r="H46" s="40"/>
      <c r="I46" s="41"/>
      <c r="J46" s="41"/>
      <c r="K46" s="33"/>
    </row>
    <row r="47" spans="2:11" ht="15" thickBot="1" x14ac:dyDescent="0.4">
      <c r="B47" s="31"/>
      <c r="C47" s="31"/>
      <c r="D47" s="31"/>
      <c r="E47" s="31"/>
      <c r="F47" s="38"/>
      <c r="G47" s="56"/>
      <c r="H47" s="37"/>
      <c r="I47" s="56"/>
      <c r="J47" s="33"/>
      <c r="K47" s="33"/>
    </row>
    <row r="48" spans="2:11" ht="16" thickBot="1" x14ac:dyDescent="0.4">
      <c r="B48" s="83"/>
      <c r="C48" s="84" t="str">
        <f>IF(E42=0,IF(E37=0,"Subvención Viv","Subvención Viv+Local"),IF(E37=0,"Subvención Viv+Amianto","Subvención Viv+Local+Amianto"))</f>
        <v>Subvención Viv</v>
      </c>
      <c r="D48" s="84"/>
      <c r="E48" s="85" t="e">
        <f>MIN(E29,(E43+IF(E30&gt;E39,E39,E30)))</f>
        <v>#DIV/0!</v>
      </c>
      <c r="F48" s="86" t="e">
        <f>E48/E29</f>
        <v>#DIV/0!</v>
      </c>
      <c r="G48" s="87"/>
      <c r="H48" s="33"/>
      <c r="I48" s="33"/>
      <c r="J48" s="33"/>
      <c r="K48" s="33"/>
    </row>
    <row r="49" spans="2:11" ht="16" thickBot="1" x14ac:dyDescent="0.4">
      <c r="B49" s="31" t="s">
        <v>43</v>
      </c>
      <c r="C49" s="31"/>
      <c r="D49" s="31"/>
      <c r="E49" s="85"/>
      <c r="F49" s="38"/>
      <c r="G49" s="88"/>
      <c r="H49" s="38"/>
      <c r="I49" s="38"/>
      <c r="J49" s="38"/>
      <c r="K49" s="38"/>
    </row>
    <row r="50" spans="2:11" ht="16" thickBot="1" x14ac:dyDescent="0.4">
      <c r="B50" s="83"/>
      <c r="C50" s="89" t="s">
        <v>37</v>
      </c>
      <c r="D50" s="89"/>
      <c r="E50" s="90" t="e">
        <f>+E48/2</f>
        <v>#DIV/0!</v>
      </c>
      <c r="F50" s="91"/>
      <c r="G50" s="92"/>
      <c r="H50" s="38"/>
      <c r="I50" s="38"/>
      <c r="J50" s="38"/>
      <c r="K50" s="38"/>
    </row>
  </sheetData>
  <mergeCells count="18">
    <mergeCell ref="G22:I22"/>
    <mergeCell ref="G23:I23"/>
    <mergeCell ref="G25:I25"/>
    <mergeCell ref="G26:I26"/>
    <mergeCell ref="B46:E46"/>
    <mergeCell ref="B34:C34"/>
    <mergeCell ref="B44:D44"/>
    <mergeCell ref="C16:E16"/>
    <mergeCell ref="C17:E17"/>
    <mergeCell ref="B20:E20"/>
    <mergeCell ref="B22:C22"/>
    <mergeCell ref="B26:E26"/>
    <mergeCell ref="C15:E15"/>
    <mergeCell ref="B9:K9"/>
    <mergeCell ref="B11:K11"/>
    <mergeCell ref="B13:K13"/>
    <mergeCell ref="B14:E14"/>
    <mergeCell ref="G14:J14"/>
  </mergeCells>
  <dataValidations count="2">
    <dataValidation type="whole" allowBlank="1" showInputMessage="1" showErrorMessage="1" error="Valor entre 1 y 99" sqref="E33">
      <formula1>0</formula1>
      <formula2>99999</formula2>
    </dataValidation>
    <dataValidation type="whole" allowBlank="1" showInputMessage="1" showErrorMessage="1" error="Valor entre 1 y 99" sqref="G50 F42">
      <formula1>1</formula1>
      <formula2>100</formula2>
    </dataValidation>
  </dataValidations>
  <pageMargins left="0.25" right="0.25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Expediente(calle y nº)</vt:lpstr>
      <vt:lpstr>'Expediente(calle y nº)'!Área_de_impresión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Nieves Martin Acosta</dc:creator>
  <cp:lastModifiedBy>Madrid Digital</cp:lastModifiedBy>
  <dcterms:created xsi:type="dcterms:W3CDTF">2023-12-11T09:08:14Z</dcterms:created>
  <dcterms:modified xsi:type="dcterms:W3CDTF">2025-01-10T12:54:01Z</dcterms:modified>
</cp:coreProperties>
</file>